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cpslo-my.sharepoint.com/personal/bplo_calpoly_edu/Documents/0. Current Quarter - Fall 2021/GRC 404/"/>
    </mc:Choice>
  </mc:AlternateContent>
  <xr:revisionPtr revIDLastSave="419" documentId="8_{A2E8E3B1-166E-4CDF-87C0-D404520783EB}" xr6:coauthVersionLast="47" xr6:coauthVersionMax="47" xr10:uidLastSave="{C1E630C4-A142-4011-8035-B64E98CCF9CE}"/>
  <bookViews>
    <workbookView xWindow="2595" yWindow="2145" windowWidth="30600" windowHeight="18660" activeTab="3" xr2:uid="{1393EEE2-B06C-45D2-BE2C-32522840BFA2}"/>
  </bookViews>
  <sheets>
    <sheet name="Practice" sheetId="1" r:id="rId1"/>
    <sheet name="D-4 Basic" sheetId="2" r:id="rId2"/>
    <sheet name="D-4 Menus" sheetId="3" r:id="rId3"/>
    <sheet name="Budget" sheetId="4" r:id="rId4"/>
    <sheet name="Budget Menus" sheetId="5" r:id="rId5"/>
  </sheets>
  <definedNames>
    <definedName name="_xlnm._FilterDatabase" localSheetId="0" hidden="1">Practice!$M$4:$M$4</definedName>
    <definedName name="Category">'Budget Menus'!$A$1:$K$1</definedName>
    <definedName name="Clothes">'Budget Menus'!$B$2:$B$3</definedName>
    <definedName name="Food">'Budget Menus'!$C$2:$C$4</definedName>
    <definedName name="Housing">'Budget Menus'!$A$2:$A$4</definedName>
    <definedName name="Income">'Budget Menus'!$K$2:$K$5</definedName>
    <definedName name="Insurance">'Budget Menus'!$D$2:$D$4</definedName>
    <definedName name="Loan_payment">'Budget Menus'!$G$2:$G$4</definedName>
    <definedName name="Personal_expenses">'Budget Menus'!$I$2:$I$3</definedName>
    <definedName name="Price_basis">'D-4 Menus'!$B$2:$B$4</definedName>
    <definedName name="Stock_type">'D-4 Menus'!$A$2:$A$5</definedName>
    <definedName name="Transfer_to_savings">'Budget Menus'!$H$2:$H$3</definedName>
    <definedName name="Transportation">'Budget Menus'!$E$2:$E$3</definedName>
    <definedName name="Utilities_and_fees">'Budget Menus'!$F$2:$F$7</definedName>
    <definedName name="Vacation">'Budget Menus'!$J$2:$J$5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4" i="4"/>
  <c r="F3" i="4"/>
  <c r="E23" i="2"/>
  <c r="D23" i="2"/>
  <c r="C23" i="2"/>
  <c r="E20" i="2"/>
  <c r="C20" i="2"/>
  <c r="B16" i="2"/>
  <c r="B23" i="2"/>
  <c r="B15" i="2"/>
  <c r="B12" i="2"/>
  <c r="B8" i="2"/>
  <c r="M6" i="1"/>
  <c r="O4" i="1"/>
  <c r="M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" i="1"/>
</calcChain>
</file>

<file path=xl/sharedStrings.xml><?xml version="1.0" encoding="utf-8"?>
<sst xmlns="http://schemas.openxmlformats.org/spreadsheetml/2006/main" count="136" uniqueCount="111">
  <si>
    <t>Barrett Lo</t>
  </si>
  <si>
    <t>Monday</t>
  </si>
  <si>
    <t>January</t>
  </si>
  <si>
    <t>Tuesday</t>
  </si>
  <si>
    <t>February</t>
  </si>
  <si>
    <t>Wednesday</t>
  </si>
  <si>
    <t>Thursday</t>
  </si>
  <si>
    <t>Friday</t>
  </si>
  <si>
    <t>Saturday</t>
  </si>
  <si>
    <t>Sunday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</si>
  <si>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</si>
  <si>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</si>
  <si>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</si>
  <si>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</si>
  <si>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</si>
  <si>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</si>
  <si>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</si>
  <si>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</si>
  <si>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</si>
  <si>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</si>
  <si>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4*5</t>
  </si>
  <si>
    <t>Barrett</t>
  </si>
  <si>
    <t>Lo</t>
  </si>
  <si>
    <t>Appendix Pg</t>
  </si>
  <si>
    <t>Problem No.</t>
  </si>
  <si>
    <t>FSS Qty</t>
  </si>
  <si>
    <t>Stock type</t>
  </si>
  <si>
    <t>Basis Wt</t>
  </si>
  <si>
    <t>PAR width</t>
  </si>
  <si>
    <t>PAR height</t>
  </si>
  <si>
    <t>Pricing Basis</t>
  </si>
  <si>
    <t>PAR Price</t>
  </si>
  <si>
    <r>
      <t>FSS in</t>
    </r>
    <r>
      <rPr>
        <b/>
        <vertAlign val="superscript"/>
        <sz val="11"/>
        <color theme="1"/>
        <rFont val="Strawford"/>
        <family val="2"/>
        <scheme val="minor"/>
      </rPr>
      <t>2</t>
    </r>
  </si>
  <si>
    <r>
      <t>PAR in</t>
    </r>
    <r>
      <rPr>
        <b/>
        <vertAlign val="superscript"/>
        <sz val="11"/>
        <color theme="1"/>
        <rFont val="Strawford"/>
        <family val="2"/>
        <scheme val="minor"/>
      </rPr>
      <t>2</t>
    </r>
  </si>
  <si>
    <t>Yellow = Calculation</t>
  </si>
  <si>
    <t>Green = Input</t>
  </si>
  <si>
    <t>D-4</t>
  </si>
  <si>
    <t>Index Bristol</t>
  </si>
  <si>
    <t>6 x 10</t>
  </si>
  <si>
    <t>$/C-sheet</t>
  </si>
  <si>
    <t>FSS width</t>
  </si>
  <si>
    <t>FSS height</t>
  </si>
  <si>
    <t>PSS size</t>
  </si>
  <si>
    <t>Purple = Data validation</t>
  </si>
  <si>
    <t>Stock_type</t>
  </si>
  <si>
    <t>Book</t>
  </si>
  <si>
    <t>Cover</t>
  </si>
  <si>
    <t>Price_basis</t>
  </si>
  <si>
    <t>$/CWT</t>
  </si>
  <si>
    <t>$/M-sheet</t>
  </si>
  <si>
    <t>Business</t>
  </si>
  <si>
    <t>FSS up on PSS</t>
  </si>
  <si>
    <t>PSS Qty</t>
  </si>
  <si>
    <t>PSS out of PAR</t>
  </si>
  <si>
    <t>PAR Qty</t>
  </si>
  <si>
    <t>Converted M-Wt</t>
  </si>
  <si>
    <t>Weight</t>
  </si>
  <si>
    <t>Price</t>
  </si>
  <si>
    <t>Waste</t>
  </si>
  <si>
    <t>Basic size</t>
  </si>
  <si>
    <r>
      <t>Basic size in</t>
    </r>
    <r>
      <rPr>
        <b/>
        <vertAlign val="superscript"/>
        <sz val="11"/>
        <color theme="1"/>
        <rFont val="Strawford"/>
        <family val="2"/>
        <scheme val="minor"/>
      </rPr>
      <t>2</t>
    </r>
  </si>
  <si>
    <t>Date</t>
  </si>
  <si>
    <t>Category</t>
  </si>
  <si>
    <t>Expense/Income</t>
  </si>
  <si>
    <t>Note/Comment</t>
  </si>
  <si>
    <t>Amount</t>
  </si>
  <si>
    <t>Current Balance</t>
  </si>
  <si>
    <t>Starting Balance:</t>
  </si>
  <si>
    <t>Housing</t>
  </si>
  <si>
    <t>Clothes</t>
  </si>
  <si>
    <t>Food</t>
  </si>
  <si>
    <t>Insurance</t>
  </si>
  <si>
    <t>Transportation</t>
  </si>
  <si>
    <t>Utilities_and_fees</t>
  </si>
  <si>
    <t>Loan_payment</t>
  </si>
  <si>
    <t>Transfer_to_savings</t>
  </si>
  <si>
    <t>Personal_expenses</t>
  </si>
  <si>
    <t>Vacation</t>
  </si>
  <si>
    <t>Income</t>
  </si>
  <si>
    <t>Rent/mortgage</t>
  </si>
  <si>
    <t>Monthly</t>
  </si>
  <si>
    <t>Groceries</t>
  </si>
  <si>
    <t>Car insurance</t>
  </si>
  <si>
    <t>Car repair</t>
  </si>
  <si>
    <t>Electricity</t>
  </si>
  <si>
    <t>Student loan</t>
  </si>
  <si>
    <t>Savings</t>
  </si>
  <si>
    <t>Fun money</t>
  </si>
  <si>
    <t>Vacation lodging</t>
  </si>
  <si>
    <t>Paycheck</t>
  </si>
  <si>
    <t>HOA</t>
  </si>
  <si>
    <t>Periodic</t>
  </si>
  <si>
    <t>Restaurant</t>
  </si>
  <si>
    <t>Health insurance</t>
  </si>
  <si>
    <t>Public Transport</t>
  </si>
  <si>
    <t>Natural gas</t>
  </si>
  <si>
    <t>Personal loan</t>
  </si>
  <si>
    <t>Other</t>
  </si>
  <si>
    <t>Vacation food</t>
  </si>
  <si>
    <t>Loan</t>
  </si>
  <si>
    <t>Alcohol</t>
  </si>
  <si>
    <t>Life insurance</t>
  </si>
  <si>
    <t>Internet</t>
  </si>
  <si>
    <t>Car payment</t>
  </si>
  <si>
    <t>Vacation transportation</t>
  </si>
  <si>
    <t>Gift</t>
  </si>
  <si>
    <t>Cable/satellite</t>
  </si>
  <si>
    <t>Vacation activity</t>
  </si>
  <si>
    <t>Reimbursement</t>
  </si>
  <si>
    <t>Cell/phone</t>
  </si>
  <si>
    <t>Bank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</si>
</sst>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Strawford"/>
      <family val="2"/>
      <scheme val="minor"/>
    </font>
    <font>
      <sz val="11"/>
      <color theme="1"/>
      <name val="Strawford"/>
      <family val="2"/>
      <scheme val="minor"/>
    </font>
    <font>
      <b/>
      <sz val="11"/>
      <color theme="1"/>
      <name val="Strawford"/>
      <family val="2"/>
      <scheme val="minor"/>
    </font>
    <font>
      <sz val="8"/>
      <name val="Strawford"/>
      <family val="2"/>
      <scheme val="minor"/>
    </font>
    <font>
      <b/>
      <vertAlign val="superscript"/>
      <sz val="11"/>
      <color theme="1"/>
      <name val="Strawford"/>
      <family val="2"/>
      <scheme val="minor"/>
    </font>
    <font>
      <b/>
      <sz val="11"/>
      <color theme="1"/>
      <name val="iA Writer Quattro V Regular"/>
      <scheme val="major"/>
    </font>
    <font>
      <b/>
      <sz val="11"/>
      <color theme="1"/>
      <name val="Strawford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0" fillId="2" borderId="4" xfId="1" applyNumberFormat="1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2" fontId="0" fillId="3" borderId="4" xfId="0" applyNumberForma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0" fontId="0" fillId="3" borderId="6" xfId="2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6" fillId="0" borderId="0" xfId="0" applyFont="1"/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8" fontId="0" fillId="2" borderId="9" xfId="0" applyNumberFormat="1" applyFill="1" applyBorder="1" applyAlignment="1">
      <alignment horizontal="right"/>
    </xf>
    <xf numFmtId="164" fontId="0" fillId="3" borderId="10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b/>
        <i val="0"/>
        <color theme="6" tint="-0.499984740745262"/>
      </font>
      <fill>
        <patternFill patternType="gray0625">
          <bgColor theme="6" tint="0.39991454817346722"/>
        </patternFill>
      </fill>
    </dxf>
    <dxf>
      <font>
        <b/>
        <i val="0"/>
        <color theme="6" tint="-0.499984740745262"/>
      </font>
      <fill>
        <patternFill patternType="gray0625">
          <bgColor theme="6" tint="0.39994506668294322"/>
        </patternFill>
      </fill>
    </dxf>
    <dxf>
      <font>
        <b/>
        <i val="0"/>
        <color theme="0" tint="-4.9989318521683403E-2"/>
      </font>
      <fill>
        <patternFill patternType="lightTrellis">
          <bgColor theme="9" tint="0.39994506668294322"/>
        </patternFill>
      </fill>
    </dxf>
    <dxf>
      <font>
        <b/>
        <i val="0"/>
        <color theme="0" tint="-4.9989318521683403E-2"/>
      </font>
      <fill>
        <patternFill patternType="lightTrellis"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Frame">
  <a:themeElements>
    <a:clrScheme name="Custom 1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9855BD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LO.io">
      <a:majorFont>
        <a:latin typeface="iA Writer Quattro V Regular"/>
        <a:ea typeface=""/>
        <a:cs typeface=""/>
      </a:majorFont>
      <a:minorFont>
        <a:latin typeface="Strawford"/>
        <a:ea typeface=""/>
        <a:cs typeface=""/>
      </a:minorFont>
    </a:fontScheme>
    <a:fmtScheme name="Fram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07873-6D84-43DD-937E-FA88F0F6BA9B}">
  <dimension ref="B1:O15"/>
  <sheetViews>
    <sheetView workbookViewId="0">
      <selection activeCell="M7" sqref="M7"/>
    </sheetView>
  </sheetViews>
  <sheetFormatPr defaultRowHeight="15"/>
  <cols>
    <col min="2" max="2" width="13.109375" customWidth="1"/>
    <col min="15" max="15" width="16.6640625" customWidth="1"/>
  </cols>
  <sheetData>
    <row r="1" spans="2:15">
      <c r="D1">
        <v>1</v>
      </c>
      <c r="E1">
        <v>1.1000000000000001</v>
      </c>
      <c r="F1" t="s">
        <v>1</v>
      </c>
      <c r="G1" t="s">
        <v>2</v>
      </c>
      <c r="H1">
        <v>1</v>
      </c>
      <c r="I1">
        <v>3</v>
      </c>
      <c r="J1">
        <v>3.1415600000000001</v>
      </c>
      <c r="K1" s="1">
        <f>I1*J$1</f>
        <v>9.4246800000000004</v>
      </c>
      <c r="M1" t="s">
        <v>20</v>
      </c>
    </row>
    <row r="2" spans="2:15">
      <c r="D2">
        <v>2</v>
      </c>
      <c r="E2">
        <v>2.1</v>
      </c>
      <c r="F2" t="s">
        <v>3</v>
      </c>
      <c r="G2" t="s">
        <v>4</v>
      </c>
      <c r="H2">
        <v>1</v>
      </c>
      <c r="I2">
        <v>6</v>
      </c>
      <c r="K2" s="1">
        <f t="shared" ref="K2:K15" si="0">I2*J$1</f>
        <v>18.849360000000001</v>
      </c>
      <c r="M2">
        <f>4*5</f>
        <v>20</v>
      </c>
    </row>
    <row r="3" spans="2:15">
      <c r="B3" t="s">
        <v>0</v>
      </c>
      <c r="D3">
        <v>3</v>
      </c>
      <c r="E3">
        <v>3.1</v>
      </c>
      <c r="F3" t="s">
        <v>5</v>
      </c>
      <c r="G3" t="s">
        <v>10</v>
      </c>
      <c r="H3">
        <v>1</v>
      </c>
      <c r="I3">
        <v>9</v>
      </c>
      <c r="K3" s="1">
        <f t="shared" si="0"/>
        <v>28.274039999999999</v>
      </c>
    </row>
    <row r="4" spans="2:15">
      <c r="B4">
        <v>22</v>
      </c>
      <c r="D4">
        <v>4</v>
      </c>
      <c r="E4">
        <v>4.0999999999999996</v>
      </c>
      <c r="F4" t="s">
        <v>6</v>
      </c>
      <c r="G4" t="s">
        <v>11</v>
      </c>
      <c r="H4">
        <v>1</v>
      </c>
      <c r="I4">
        <v>12</v>
      </c>
      <c r="K4" s="1">
        <f t="shared" si="0"/>
        <v>37.698720000000002</v>
      </c>
      <c r="M4" t="s">
        <v>21</v>
      </c>
      <c r="N4" t="s">
        <v>22</v>
      </c>
      <c r="O4" t="str">
        <f>M4&amp;" "&amp;N4</f>
        <v>Barrett Lo</v>
      </c>
    </row>
    <row r="5" spans="2:15">
      <c r="D5">
        <v>5</v>
      </c>
      <c r="E5">
        <v>5.0999999999999996</v>
      </c>
      <c r="F5" t="s">
        <v>7</v>
      </c>
      <c r="G5" t="s">
        <v>12</v>
      </c>
      <c r="H5">
        <v>1</v>
      </c>
      <c r="I5">
        <v>15</v>
      </c>
      <c r="K5" s="1">
        <f t="shared" si="0"/>
        <v>47.123400000000004</v>
      </c>
    </row>
    <row r="6" spans="2:15">
      <c r="D6">
        <v>6</v>
      </c>
      <c r="E6">
        <v>6.1</v>
      </c>
      <c r="F6" t="s">
        <v>8</v>
      </c>
      <c r="G6" t="s">
        <v>13</v>
      </c>
      <c r="H6">
        <v>1</v>
      </c>
      <c r="I6">
        <v>18</v>
      </c>
      <c r="K6" s="1">
        <f t="shared" si="0"/>
        <v>56.548079999999999</v>
      </c>
      <c r="M6" t="str">
        <f>"4*5"</f>
        <v>4*5</v>
      </c>
    </row>
    <row r="7" spans="2:15">
      <c r="D7">
        <v>7</v>
      </c>
      <c r="E7">
        <v>7.1</v>
      </c>
      <c r="F7" t="s">
        <v>9</v>
      </c>
      <c r="G7" t="s">
        <v>14</v>
      </c>
      <c r="H7">
        <v>1</v>
      </c>
      <c r="I7">
        <v>21</v>
      </c>
      <c r="K7" s="1">
        <f t="shared" si="0"/>
        <v>65.972760000000008</v>
      </c>
    </row>
    <row r="8" spans="2:15">
      <c r="D8">
        <v>8</v>
      </c>
      <c r="E8">
        <v>8.1</v>
      </c>
      <c r="F8" t="s">
        <v>1</v>
      </c>
      <c r="G8" t="s">
        <v>15</v>
      </c>
      <c r="H8">
        <v>1</v>
      </c>
      <c r="I8">
        <v>24</v>
      </c>
      <c r="K8" s="1">
        <f t="shared" si="0"/>
        <v>75.397440000000003</v>
      </c>
    </row>
    <row r="9" spans="2:15">
      <c r="D9">
        <v>9</v>
      </c>
      <c r="E9">
        <v>9.1</v>
      </c>
      <c r="F9" t="s">
        <v>3</v>
      </c>
      <c r="G9" t="s">
        <v>16</v>
      </c>
      <c r="H9">
        <v>1</v>
      </c>
      <c r="I9">
        <v>27</v>
      </c>
      <c r="K9" s="1">
        <f t="shared" si="0"/>
        <v>84.822119999999998</v>
      </c>
    </row>
    <row r="10" spans="2:15">
      <c r="D10">
        <v>10</v>
      </c>
      <c r="E10">
        <v>10.1</v>
      </c>
      <c r="F10" t="s">
        <v>5</v>
      </c>
      <c r="G10" t="s">
        <v>17</v>
      </c>
      <c r="H10">
        <v>1</v>
      </c>
      <c r="I10">
        <v>30</v>
      </c>
      <c r="K10" s="1">
        <f t="shared" si="0"/>
        <v>94.246800000000007</v>
      </c>
    </row>
    <row r="11" spans="2:15">
      <c r="D11">
        <v>11</v>
      </c>
      <c r="E11">
        <v>11.1</v>
      </c>
      <c r="F11" t="s">
        <v>6</v>
      </c>
      <c r="G11" t="s">
        <v>18</v>
      </c>
      <c r="H11">
        <v>1</v>
      </c>
      <c r="I11">
        <v>33</v>
      </c>
      <c r="K11" s="1">
        <f t="shared" si="0"/>
        <v>103.67148</v>
      </c>
    </row>
    <row r="12" spans="2:15">
      <c r="D12">
        <v>12</v>
      </c>
      <c r="E12">
        <v>12.1</v>
      </c>
      <c r="F12" t="s">
        <v>7</v>
      </c>
      <c r="G12" t="s">
        <v>19</v>
      </c>
      <c r="H12">
        <v>1</v>
      </c>
      <c r="I12">
        <v>36</v>
      </c>
      <c r="K12" s="1">
        <f t="shared" si="0"/>
        <v>113.09616</v>
      </c>
    </row>
    <row r="13" spans="2:15">
      <c r="D13">
        <v>13</v>
      </c>
      <c r="E13">
        <v>13.1</v>
      </c>
      <c r="F13" t="s">
        <v>8</v>
      </c>
      <c r="G13" t="s">
        <v>2</v>
      </c>
      <c r="H13">
        <v>1</v>
      </c>
      <c r="I13">
        <v>39</v>
      </c>
      <c r="K13" s="1">
        <f t="shared" si="0"/>
        <v>122.52084000000001</v>
      </c>
    </row>
    <row r="14" spans="2:15">
      <c r="D14">
        <v>14</v>
      </c>
      <c r="E14">
        <v>14.1</v>
      </c>
      <c r="F14" t="s">
        <v>9</v>
      </c>
      <c r="G14" t="s">
        <v>4</v>
      </c>
      <c r="H14">
        <v>1</v>
      </c>
      <c r="I14">
        <v>42</v>
      </c>
      <c r="K14" s="1">
        <f t="shared" si="0"/>
        <v>131.94552000000002</v>
      </c>
    </row>
    <row r="15" spans="2:15">
      <c r="D15">
        <v>15</v>
      </c>
      <c r="E15">
        <v>15.1</v>
      </c>
      <c r="F15" t="s">
        <v>1</v>
      </c>
      <c r="G15" t="s">
        <v>10</v>
      </c>
      <c r="H15">
        <v>1</v>
      </c>
      <c r="I15">
        <v>45</v>
      </c>
      <c r="K15" s="1">
        <f t="shared" si="0"/>
        <v>141.37020000000001</v>
      </c>
    </row>
  </sheetData>
  <autoFilter ref="M4" xr:uid="{C0A07873-6D84-43DD-937E-FA88F0F6BA9B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98BC-B9D5-438E-8CBD-950760348FBE}">
  <dimension ref="A1:F23"/>
  <sheetViews>
    <sheetView zoomScale="115" zoomScaleNormal="115" workbookViewId="0">
      <selection activeCell="I26" sqref="I26"/>
    </sheetView>
  </sheetViews>
  <sheetFormatPr defaultRowHeight="15"/>
  <cols>
    <col min="1" max="1" width="17.77734375" customWidth="1"/>
    <col min="2" max="2" width="16" customWidth="1"/>
    <col min="4" max="4" width="15.6640625" customWidth="1"/>
    <col min="5" max="5" width="9.6640625" customWidth="1"/>
  </cols>
  <sheetData>
    <row r="1" spans="1:6">
      <c r="A1" s="2" t="s">
        <v>23</v>
      </c>
      <c r="B1" s="5" t="s">
        <v>36</v>
      </c>
    </row>
    <row r="2" spans="1:6">
      <c r="A2" s="3" t="s">
        <v>24</v>
      </c>
      <c r="B2" s="6">
        <v>3</v>
      </c>
      <c r="E2" s="36" t="s">
        <v>35</v>
      </c>
      <c r="F2" s="36"/>
    </row>
    <row r="3" spans="1:6">
      <c r="A3" s="3" t="s">
        <v>25</v>
      </c>
      <c r="B3" s="6">
        <v>48000</v>
      </c>
      <c r="E3" s="37" t="s">
        <v>34</v>
      </c>
      <c r="F3" s="37"/>
    </row>
    <row r="4" spans="1:6">
      <c r="A4" s="3" t="s">
        <v>26</v>
      </c>
      <c r="B4" s="11" t="s">
        <v>37</v>
      </c>
      <c r="E4" s="38" t="s">
        <v>43</v>
      </c>
      <c r="F4" s="38"/>
    </row>
    <row r="5" spans="1:6">
      <c r="A5" s="3" t="s">
        <v>27</v>
      </c>
      <c r="B5" s="6">
        <v>110</v>
      </c>
    </row>
    <row r="6" spans="1:6">
      <c r="A6" s="3" t="s">
        <v>40</v>
      </c>
      <c r="B6" s="6">
        <v>3</v>
      </c>
    </row>
    <row r="7" spans="1:6">
      <c r="A7" s="3" t="s">
        <v>41</v>
      </c>
      <c r="B7" s="6">
        <v>5</v>
      </c>
    </row>
    <row r="8" spans="1:6" ht="16.5">
      <c r="A8" s="3" t="s">
        <v>32</v>
      </c>
      <c r="B8" s="10">
        <f>IFERROR(B6*B7, "re-enter FSS W&amp;H")</f>
        <v>15</v>
      </c>
    </row>
    <row r="9" spans="1:6">
      <c r="A9" s="3" t="s">
        <v>42</v>
      </c>
      <c r="B9" s="6" t="s">
        <v>38</v>
      </c>
    </row>
    <row r="10" spans="1:6">
      <c r="A10" s="3" t="s">
        <v>28</v>
      </c>
      <c r="B10" s="6">
        <v>25.5</v>
      </c>
    </row>
    <row r="11" spans="1:6">
      <c r="A11" s="3" t="s">
        <v>29</v>
      </c>
      <c r="B11" s="6">
        <v>30.5</v>
      </c>
    </row>
    <row r="12" spans="1:6" ht="16.5">
      <c r="A12" s="3" t="s">
        <v>33</v>
      </c>
      <c r="B12" s="10">
        <f>IFERROR(B10*B11, "re-enter PAR W&amp;H")</f>
        <v>777.75</v>
      </c>
    </row>
    <row r="13" spans="1:6">
      <c r="A13" s="3" t="s">
        <v>30</v>
      </c>
      <c r="B13" s="11" t="s">
        <v>39</v>
      </c>
    </row>
    <row r="14" spans="1:6">
      <c r="A14" s="3" t="s">
        <v>31</v>
      </c>
      <c r="B14" s="7">
        <v>11.35</v>
      </c>
    </row>
    <row r="15" spans="1:6">
      <c r="A15" s="3" t="s">
        <v>59</v>
      </c>
      <c r="B15" s="8" t="str">
        <f>IF(B$4="Index Bristol", "25.5*30.5", IF(B$4="Book", "25*38", IF(B$4="Business", "17*22", IF(B$4="Cover", "20*26", "Reenter stock type"))))</f>
        <v>25.5*30.5</v>
      </c>
    </row>
    <row r="16" spans="1:6" ht="17.25" thickBot="1">
      <c r="A16" s="4" t="s">
        <v>60</v>
      </c>
      <c r="B16" s="9">
        <f>IF(B$4="Index Bristol", 25.5*30.5, IF(B$4="Book", 25*38, IF(B$4="Business", 17*22, IF(B$4="Cover", 20*26, "Reenter stock type"))))</f>
        <v>777.75</v>
      </c>
    </row>
    <row r="18" spans="2:5" ht="15.75" thickBot="1"/>
    <row r="19" spans="2:5">
      <c r="B19" s="13" t="s">
        <v>51</v>
      </c>
      <c r="C19" s="14" t="s">
        <v>52</v>
      </c>
      <c r="D19" s="14" t="s">
        <v>53</v>
      </c>
      <c r="E19" s="15" t="s">
        <v>54</v>
      </c>
    </row>
    <row r="20" spans="2:5" ht="15.75" thickBot="1">
      <c r="B20" s="18">
        <v>4</v>
      </c>
      <c r="C20" s="16">
        <f>IFERROR(ROUNDUP(B3/B20, 0), 0)</f>
        <v>12000</v>
      </c>
      <c r="D20" s="19">
        <v>12</v>
      </c>
      <c r="E20" s="17">
        <f>IFERROR(ROUNDUP(C20/D20, 0), 0)</f>
        <v>1000</v>
      </c>
    </row>
    <row r="21" spans="2:5" ht="15.75" thickBot="1"/>
    <row r="22" spans="2:5">
      <c r="B22" s="13" t="s">
        <v>55</v>
      </c>
      <c r="C22" s="14" t="s">
        <v>56</v>
      </c>
      <c r="D22" s="14" t="s">
        <v>57</v>
      </c>
      <c r="E22" s="15" t="s">
        <v>58</v>
      </c>
    </row>
    <row r="23" spans="2:5" ht="15.75" thickBot="1">
      <c r="B23" s="20">
        <f>IFERROR((B12/B16)*2*B5, 0)</f>
        <v>220</v>
      </c>
      <c r="C23" s="21">
        <f>IFERROR(E20/1000*B23, 0)</f>
        <v>220</v>
      </c>
      <c r="D23" s="22">
        <f>IF(B13="$/C-sheet", E20/100*B14, IF(B13="$/M-sheet", E20/1000*B14, IF(B13="$/CWT", C23/100*B14, 0)))</f>
        <v>113.5</v>
      </c>
      <c r="E23" s="23">
        <f>IFERROR(1-(B8*B20*D20/B12), 0)</f>
        <v>7.4252651880424292E-2</v>
      </c>
    </row>
  </sheetData>
  <mergeCells count="3">
    <mergeCell ref="E2:F2"/>
    <mergeCell ref="E3:F3"/>
    <mergeCell ref="E4:F4"/>
  </mergeCells>
  <dataValidations count="2">
    <dataValidation type="list" allowBlank="1" showInputMessage="1" showErrorMessage="1" sqref="B4" xr:uid="{71025079-BC50-4632-BA0A-084781F8FAEC}">
      <formula1>Stock_type</formula1>
    </dataValidation>
    <dataValidation type="list" allowBlank="1" showInputMessage="1" showErrorMessage="1" sqref="B13" xr:uid="{A33459E0-E7A0-47D9-91E6-C26F545A0843}">
      <formula1>Price_basis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F3AC-557B-4D86-AC9F-E008ADF59D08}">
  <dimension ref="A1:B5"/>
  <sheetViews>
    <sheetView workbookViewId="0">
      <selection activeCell="C10" sqref="C10"/>
    </sheetView>
  </sheetViews>
  <sheetFormatPr defaultRowHeight="15"/>
  <cols>
    <col min="1" max="1" width="15.6640625" customWidth="1"/>
    <col min="2" max="2" width="12.77734375" customWidth="1"/>
  </cols>
  <sheetData>
    <row r="1" spans="1:2" s="12" customFormat="1">
      <c r="A1" s="12" t="s">
        <v>44</v>
      </c>
      <c r="B1" s="12" t="s">
        <v>47</v>
      </c>
    </row>
    <row r="2" spans="1:2">
      <c r="A2" t="s">
        <v>37</v>
      </c>
      <c r="B2" t="s">
        <v>48</v>
      </c>
    </row>
    <row r="3" spans="1:2">
      <c r="A3" t="s">
        <v>45</v>
      </c>
      <c r="B3" t="s">
        <v>49</v>
      </c>
    </row>
    <row r="4" spans="1:2">
      <c r="A4" t="s">
        <v>50</v>
      </c>
      <c r="B4" t="s">
        <v>39</v>
      </c>
    </row>
    <row r="5" spans="1: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5243-1628-4789-9DF8-66F85CBF0D34}">
  <dimension ref="A1:F15"/>
  <sheetViews>
    <sheetView tabSelected="1" zoomScale="115" zoomScaleNormal="115" workbookViewId="0">
      <selection activeCell="C4" sqref="C4"/>
    </sheetView>
  </sheetViews>
  <sheetFormatPr defaultRowHeight="15"/>
  <cols>
    <col min="1" max="1" width="13.109375" customWidth="1"/>
    <col min="2" max="2" width="14.5546875" customWidth="1"/>
    <col min="3" max="3" width="14.44140625" customWidth="1"/>
    <col min="4" max="4" width="12.88671875" bestFit="1" customWidth="1"/>
    <col min="5" max="5" width="13.88671875" bestFit="1" customWidth="1"/>
    <col min="6" max="6" width="15.88671875" customWidth="1"/>
  </cols>
  <sheetData>
    <row r="1" spans="1:6">
      <c r="A1" s="24"/>
      <c r="B1" s="24"/>
      <c r="C1" s="24"/>
      <c r="D1" s="24"/>
      <c r="E1" s="24" t="s">
        <v>67</v>
      </c>
      <c r="F1" s="32">
        <v>1500</v>
      </c>
    </row>
    <row r="2" spans="1:6" ht="15.75" thickBot="1">
      <c r="A2" s="27" t="s">
        <v>61</v>
      </c>
      <c r="B2" s="27" t="s">
        <v>62</v>
      </c>
      <c r="C2" s="27" t="s">
        <v>63</v>
      </c>
      <c r="D2" s="27" t="s">
        <v>64</v>
      </c>
      <c r="E2" s="27" t="s">
        <v>65</v>
      </c>
      <c r="F2" s="27" t="s">
        <v>66</v>
      </c>
    </row>
    <row r="3" spans="1:6">
      <c r="A3" s="31">
        <v>44467</v>
      </c>
      <c r="B3" s="28" t="s">
        <v>69</v>
      </c>
      <c r="C3" s="28" t="s">
        <v>91</v>
      </c>
      <c r="D3" s="26"/>
      <c r="E3" s="33">
        <v>-100</v>
      </c>
      <c r="F3" s="34">
        <f>IF(ISNUMBER(E3),F1+E3, "")</f>
        <v>1400</v>
      </c>
    </row>
    <row r="4" spans="1:6">
      <c r="A4" s="30">
        <v>44468</v>
      </c>
      <c r="B4" s="28" t="s">
        <v>71</v>
      </c>
      <c r="C4" s="28" t="s">
        <v>93</v>
      </c>
      <c r="D4" s="25"/>
      <c r="E4" s="33">
        <v>-85</v>
      </c>
      <c r="F4" s="35">
        <f>IFERROR(IF(ISNUMBER(E4),$F3+$E4, ""), "")</f>
        <v>1315</v>
      </c>
    </row>
    <row r="5" spans="1:6">
      <c r="A5" s="30">
        <v>44468</v>
      </c>
      <c r="B5" s="28" t="s">
        <v>70</v>
      </c>
      <c r="C5" s="28" t="s">
        <v>92</v>
      </c>
      <c r="D5" s="25"/>
      <c r="E5" s="33">
        <v>-25</v>
      </c>
      <c r="F5" s="35">
        <f t="shared" ref="F5:F15" si="0">IFERROR(IF(ISNUMBER(E5),$F4+$E5, ""), "")</f>
        <v>1290</v>
      </c>
    </row>
    <row r="6" spans="1:6">
      <c r="A6" s="30">
        <v>44468</v>
      </c>
      <c r="B6" s="28" t="s">
        <v>78</v>
      </c>
      <c r="C6" s="28" t="s">
        <v>89</v>
      </c>
      <c r="D6" s="25"/>
      <c r="E6" s="33">
        <v>240</v>
      </c>
      <c r="F6" s="35">
        <f t="shared" si="0"/>
        <v>1530</v>
      </c>
    </row>
    <row r="7" spans="1:6">
      <c r="A7" s="30">
        <v>44468</v>
      </c>
      <c r="B7" s="28" t="s">
        <v>78</v>
      </c>
      <c r="C7" s="28" t="s">
        <v>105</v>
      </c>
      <c r="D7" s="25"/>
      <c r="E7" s="33">
        <v>100</v>
      </c>
      <c r="F7" s="35">
        <f t="shared" si="0"/>
        <v>1630</v>
      </c>
    </row>
    <row r="8" spans="1:6">
      <c r="A8" s="30"/>
      <c r="B8" s="28"/>
      <c r="C8" s="28"/>
      <c r="D8" s="25"/>
      <c r="E8" s="33"/>
      <c r="F8" s="35" t="str">
        <f t="shared" si="0"/>
        <v/>
      </c>
    </row>
    <row r="9" spans="1:6">
      <c r="A9" s="30"/>
      <c r="B9" s="28"/>
      <c r="C9" s="28"/>
      <c r="D9" s="25"/>
      <c r="E9" s="33"/>
      <c r="F9" s="35" t="str">
        <f t="shared" si="0"/>
        <v/>
      </c>
    </row>
    <row r="10" spans="1:6">
      <c r="A10" s="30"/>
      <c r="B10" s="28"/>
      <c r="C10" s="28"/>
      <c r="D10" s="25"/>
      <c r="E10" s="33"/>
      <c r="F10" s="35" t="str">
        <f t="shared" si="0"/>
        <v/>
      </c>
    </row>
    <row r="11" spans="1:6">
      <c r="A11" s="30"/>
      <c r="B11" s="28"/>
      <c r="C11" s="28"/>
      <c r="D11" s="25"/>
      <c r="E11" s="33"/>
      <c r="F11" s="35" t="str">
        <f t="shared" si="0"/>
        <v/>
      </c>
    </row>
    <row r="12" spans="1:6">
      <c r="A12" s="30"/>
      <c r="B12" s="28"/>
      <c r="C12" s="28"/>
      <c r="D12" s="25"/>
      <c r="E12" s="33"/>
      <c r="F12" s="35" t="str">
        <f t="shared" si="0"/>
        <v/>
      </c>
    </row>
    <row r="13" spans="1:6">
      <c r="A13" s="30"/>
      <c r="B13" s="28"/>
      <c r="C13" s="28"/>
      <c r="D13" s="25"/>
      <c r="E13" s="33"/>
      <c r="F13" s="35" t="str">
        <f t="shared" si="0"/>
        <v/>
      </c>
    </row>
    <row r="14" spans="1:6">
      <c r="A14" s="30"/>
      <c r="B14" s="28"/>
      <c r="C14" s="28"/>
      <c r="D14" s="25"/>
      <c r="E14" s="33"/>
      <c r="F14" s="35" t="str">
        <f t="shared" si="0"/>
        <v/>
      </c>
    </row>
    <row r="15" spans="1:6">
      <c r="A15" s="30"/>
      <c r="B15" s="28"/>
      <c r="C15" s="28"/>
      <c r="D15" s="25"/>
      <c r="E15" s="33"/>
      <c r="F15" s="35" t="str">
        <f t="shared" si="0"/>
        <v/>
      </c>
    </row>
  </sheetData>
  <conditionalFormatting sqref="B3:B15">
    <cfRule type="notContainsBlanks" dxfId="3" priority="7">
      <formula>LEN(TRIM(B3))&gt;0</formula>
    </cfRule>
  </conditionalFormatting>
  <conditionalFormatting sqref="C3:C15">
    <cfRule type="notContainsBlanks" dxfId="2" priority="2">
      <formula>LEN(TRIM(C3))&gt;0</formula>
    </cfRule>
    <cfRule type="expression" dxfId="1" priority="1">
      <formula>AND(B3="Income", NOT(ISBLANK(C3)))</formula>
    </cfRule>
  </conditionalFormatting>
  <dataValidations count="2">
    <dataValidation type="list" allowBlank="1" showInputMessage="1" showErrorMessage="1" sqref="B3:B15" xr:uid="{558DD9B3-BD3E-42CA-8DF7-A7336C842751}">
      <formula1>Category</formula1>
    </dataValidation>
    <dataValidation type="list" allowBlank="1" showInputMessage="1" showErrorMessage="1" sqref="C3:C15" xr:uid="{1EA30A4D-2DC0-4C39-BE6F-858121DA94E6}">
      <formula1>INDIRECT(B3)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71FE2B9C-167A-4726-AB11-7AC9B5E5A038}">
            <xm:f>NOT(ISERROR(SEARCH("Income",B3)))</xm:f>
            <xm:f>"Income"</xm:f>
            <x14:dxf>
              <font>
                <b/>
                <i val="0"/>
                <color theme="6" tint="-0.499984740745262"/>
              </font>
              <fill>
                <patternFill patternType="gray0625">
                  <bgColor theme="6" tint="0.39991454817346722"/>
                </patternFill>
              </fill>
            </x14:dxf>
          </x14:cfRule>
          <xm:sqref>B3:B15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09F71-CCF1-4F20-9756-4BF6C68314E1}">
  <dimension ref="A1:K7"/>
  <sheetViews>
    <sheetView workbookViewId="0">
      <selection activeCell="A2" sqref="A2:A4"/>
    </sheetView>
  </sheetViews>
  <sheetFormatPr defaultRowHeight="15"/>
  <cols>
    <col min="1" max="1" width="14.77734375" customWidth="1"/>
    <col min="2" max="2" width="10.44140625" customWidth="1"/>
    <col min="3" max="3" width="11.88671875" customWidth="1"/>
    <col min="4" max="4" width="16.6640625" customWidth="1"/>
    <col min="5" max="5" width="16.21875" customWidth="1"/>
    <col min="6" max="6" width="16.44140625" customWidth="1"/>
    <col min="7" max="7" width="14.5546875" customWidth="1"/>
    <col min="8" max="8" width="17.88671875" customWidth="1"/>
    <col min="9" max="9" width="17.44140625" customWidth="1"/>
    <col min="10" max="10" width="20.21875" customWidth="1"/>
    <col min="11" max="11" width="13.77734375" customWidth="1"/>
  </cols>
  <sheetData>
    <row r="1" spans="1:11">
      <c r="A1" s="29" t="s">
        <v>68</v>
      </c>
      <c r="B1" s="29" t="s">
        <v>69</v>
      </c>
      <c r="C1" s="29" t="s">
        <v>70</v>
      </c>
      <c r="D1" s="29" t="s">
        <v>71</v>
      </c>
      <c r="E1" s="29" t="s">
        <v>72</v>
      </c>
      <c r="F1" s="29" t="s">
        <v>73</v>
      </c>
      <c r="G1" s="29" t="s">
        <v>74</v>
      </c>
      <c r="H1" s="29" t="s">
        <v>75</v>
      </c>
      <c r="I1" s="29" t="s">
        <v>76</v>
      </c>
      <c r="J1" s="29" t="s">
        <v>77</v>
      </c>
      <c r="K1" s="29" t="s">
        <v>78</v>
      </c>
    </row>
    <row r="2" spans="1:11">
      <c r="A2" t="s">
        <v>79</v>
      </c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</row>
    <row r="3" spans="1:11">
      <c r="A3" t="s">
        <v>90</v>
      </c>
      <c r="B3" t="s">
        <v>91</v>
      </c>
      <c r="C3" t="s">
        <v>92</v>
      </c>
      <c r="D3" t="s">
        <v>93</v>
      </c>
      <c r="E3" t="s">
        <v>94</v>
      </c>
      <c r="F3" t="s">
        <v>95</v>
      </c>
      <c r="G3" t="s">
        <v>96</v>
      </c>
      <c r="H3" t="s">
        <v>97</v>
      </c>
      <c r="I3" t="s">
        <v>97</v>
      </c>
      <c r="J3" t="s">
        <v>98</v>
      </c>
      <c r="K3" t="s">
        <v>99</v>
      </c>
    </row>
    <row r="4" spans="1:11">
      <c r="A4" t="s">
        <v>97</v>
      </c>
      <c r="C4" t="s">
        <v>100</v>
      </c>
      <c r="D4" t="s">
        <v>101</v>
      </c>
      <c r="F4" t="s">
        <v>102</v>
      </c>
      <c r="G4" t="s">
        <v>103</v>
      </c>
      <c r="J4" t="s">
        <v>104</v>
      </c>
      <c r="K4" t="s">
        <v>105</v>
      </c>
    </row>
    <row r="5" spans="1:11">
      <c r="F5" t="s">
        <v>106</v>
      </c>
      <c r="J5" t="s">
        <v>107</v>
      </c>
      <c r="K5" t="s">
        <v>108</v>
      </c>
    </row>
    <row r="6" spans="1:11">
      <c r="F6" t="s">
        <v>109</v>
      </c>
    </row>
    <row r="7" spans="1:11">
      <c r="F7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Practice</vt:lpstr>
      <vt:lpstr>D-4 Basic</vt:lpstr>
      <vt:lpstr>D-4 Menus</vt:lpstr>
      <vt:lpstr>Budget</vt:lpstr>
      <vt:lpstr>Budget Menus</vt:lpstr>
      <vt:lpstr>Category</vt:lpstr>
      <vt:lpstr>Clothes</vt:lpstr>
      <vt:lpstr>Food</vt:lpstr>
      <vt:lpstr>Housing</vt:lpstr>
      <vt:lpstr>Income</vt:lpstr>
      <vt:lpstr>Insurance</vt:lpstr>
      <vt:lpstr>Loan_payment</vt:lpstr>
      <vt:lpstr>Personal_expenses</vt:lpstr>
      <vt:lpstr>Price_basis</vt:lpstr>
      <vt:lpstr>Stock_type</vt:lpstr>
      <vt:lpstr>Transfer_to_savings</vt:lpstr>
      <vt:lpstr>Transportation</vt:lpstr>
      <vt:lpstr>Utilities_and_fees</vt:lpstr>
      <vt:lpstr>Vacation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 Lo</dc:creator>
  <cp:lastModifiedBy>Barrett Lo</cp:lastModifiedBy>
  <dcterms:created xsi:type="dcterms:W3CDTF">2021-09-23T15:17:38Z</dcterms:created>
  <dcterms:modified xsi:type="dcterms:W3CDTF">2021-12-08T07:52:54Z</dcterms:modified>
</cp:coreProperties>
</file>